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ajel\TARIFS\ACCUEIL COLLECTIF dès 2018\"/>
    </mc:Choice>
  </mc:AlternateContent>
  <xr:revisionPtr revIDLastSave="0" documentId="8_{B04AE169-CD7F-4778-8DAC-632444E46734}" xr6:coauthVersionLast="47" xr6:coauthVersionMax="47" xr10:uidLastSave="{00000000-0000-0000-0000-000000000000}"/>
  <bookViews>
    <workbookView xWindow="-108" yWindow="-108" windowWidth="23256" windowHeight="12456" xr2:uid="{F9F9D19C-84F1-4865-9349-BF09B0FB8DDB}"/>
  </bookViews>
  <sheets>
    <sheet name="Feuil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L32" i="1"/>
  <c r="K32" i="1"/>
  <c r="J32" i="1"/>
  <c r="I32" i="1"/>
  <c r="M19" i="1"/>
  <c r="L19" i="1"/>
  <c r="K19" i="1"/>
  <c r="J19" i="1"/>
  <c r="I19" i="1"/>
  <c r="E8" i="1"/>
  <c r="E10" i="1" s="1"/>
  <c r="E15" i="1" s="1"/>
  <c r="E17" i="1" l="1"/>
  <c r="E19" i="1"/>
  <c r="E25" i="1"/>
  <c r="E29" i="1" s="1"/>
  <c r="E27" i="1" l="1"/>
</calcChain>
</file>

<file path=xl/sharedStrings.xml><?xml version="1.0" encoding="utf-8"?>
<sst xmlns="http://schemas.openxmlformats.org/spreadsheetml/2006/main" count="34" uniqueCount="29">
  <si>
    <t>ARAJEL - Calcul du revenu déterminant</t>
  </si>
  <si>
    <t>Veuillez indiquer les montants des revenus cumulés du ménage dans les champs ci-dessous:</t>
  </si>
  <si>
    <t>Revenu annuel brut (y compris 13ème, 14ème, primes, etc.)</t>
  </si>
  <si>
    <t>Allocations familiales</t>
  </si>
  <si>
    <t>Pensions alimentaires annuelles - reçues (+) / versées (-)</t>
  </si>
  <si>
    <t>Revenu annuel total</t>
  </si>
  <si>
    <t xml:space="preserve">Revenu mensuel déterminant </t>
  </si>
  <si>
    <r>
      <t xml:space="preserve">Calcul de la redevance </t>
    </r>
    <r>
      <rPr>
        <b/>
        <i/>
        <u/>
        <sz val="16"/>
        <color theme="1"/>
        <rFont val="Aptos Narrow"/>
        <family val="2"/>
        <scheme val="minor"/>
      </rPr>
      <t>préscolaire</t>
    </r>
    <r>
      <rPr>
        <b/>
        <i/>
        <sz val="16"/>
        <color theme="1"/>
        <rFont val="Aptos Narrow"/>
        <family val="2"/>
        <scheme val="minor"/>
      </rPr>
      <t xml:space="preserve"> </t>
    </r>
    <r>
      <rPr>
        <b/>
        <i/>
        <sz val="14"/>
        <color theme="1"/>
        <rFont val="Aptos Narrow"/>
        <family val="2"/>
        <scheme val="minor"/>
      </rPr>
      <t>(Garderie Les Marmousets à Chexbres et CVE la Fontaine Magique à Puidoux)</t>
    </r>
  </si>
  <si>
    <t>Coût d'une journée complète à la garderie</t>
  </si>
  <si>
    <t>Indiquez par un "x" les demi-journée souhaitées</t>
  </si>
  <si>
    <t>Lundi</t>
  </si>
  <si>
    <t>Mardi</t>
  </si>
  <si>
    <t>Mercredi</t>
  </si>
  <si>
    <t>Jeudi</t>
  </si>
  <si>
    <t>Vendredi</t>
  </si>
  <si>
    <t>Coût mensuel (sans les repas jusqu'à l'âge de 12 mois)</t>
  </si>
  <si>
    <t>07h00 - 14h30</t>
  </si>
  <si>
    <t>14h00 - 18h30</t>
  </si>
  <si>
    <t>Coût mensuel (y compris les repas à Fr 5.65)</t>
  </si>
  <si>
    <r>
      <t xml:space="preserve">Calcul de la redevance </t>
    </r>
    <r>
      <rPr>
        <b/>
        <i/>
        <u/>
        <sz val="16"/>
        <color theme="1"/>
        <rFont val="Aptos Narrow"/>
        <family val="2"/>
        <scheme val="minor"/>
      </rPr>
      <t>parascolaire</t>
    </r>
    <r>
      <rPr>
        <b/>
        <i/>
        <sz val="16"/>
        <color theme="1"/>
        <rFont val="Aptos Narrow"/>
        <family val="2"/>
        <scheme val="minor"/>
      </rPr>
      <t xml:space="preserve">  </t>
    </r>
    <r>
      <rPr>
        <b/>
        <i/>
        <sz val="14"/>
        <color theme="1"/>
        <rFont val="Aptos Narrow"/>
        <family val="2"/>
        <scheme val="minor"/>
      </rPr>
      <t>(l'UAPE La Fontaine Magique à Puidoux)</t>
    </r>
  </si>
  <si>
    <t>Coût d'une journée complète à l'UAPE</t>
  </si>
  <si>
    <t>Indiquez par un "x" les plages souhaitées</t>
  </si>
  <si>
    <t>Coût mensuel (y compris les repas à Fr 6.80) - écoliers 4-5 ans</t>
  </si>
  <si>
    <t>07h00 - 08h15</t>
  </si>
  <si>
    <t>08h15 - 11h30</t>
  </si>
  <si>
    <t>Coût mensuel (y compris les repas à Fr 8.10) - écoliers 6-10 ans</t>
  </si>
  <si>
    <t>11h30 - 13h30</t>
  </si>
  <si>
    <t>13h30 - 15h00</t>
  </si>
  <si>
    <t>15h00 - 18h30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</si>
</sst>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i/>
      <sz val="18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i/>
      <u/>
      <sz val="16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4" fontId="0" fillId="2" borderId="0" xfId="0" applyNumberFormat="1" applyFill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4" xfId="0" applyFill="1" applyBorder="1"/>
    <xf numFmtId="3" fontId="0" fillId="3" borderId="0" xfId="0" applyNumberFormat="1" applyFill="1"/>
    <xf numFmtId="3" fontId="0" fillId="2" borderId="0" xfId="0" applyNumberFormat="1" applyFill="1"/>
    <xf numFmtId="4" fontId="1" fillId="4" borderId="0" xfId="0" applyNumberFormat="1" applyFont="1" applyFill="1" applyProtection="1">
      <protection locked="0"/>
    </xf>
    <xf numFmtId="0" fontId="0" fillId="2" borderId="5" xfId="0" applyFill="1" applyBorder="1"/>
    <xf numFmtId="4" fontId="0" fillId="3" borderId="0" xfId="0" applyNumberFormat="1" applyFill="1" applyProtection="1">
      <protection locked="0"/>
    </xf>
    <xf numFmtId="4" fontId="0" fillId="3" borderId="0" xfId="0" applyNumberFormat="1" applyFill="1"/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3" fontId="0" fillId="2" borderId="7" xfId="0" applyNumberFormat="1" applyFill="1" applyBorder="1"/>
    <xf numFmtId="4" fontId="0" fillId="2" borderId="7" xfId="0" applyNumberFormat="1" applyFill="1" applyBorder="1"/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3" borderId="12" xfId="0" applyFill="1" applyBorder="1"/>
    <xf numFmtId="9" fontId="0" fillId="3" borderId="13" xfId="0" applyNumberFormat="1" applyFill="1" applyBorder="1"/>
    <xf numFmtId="0" fontId="0" fillId="4" borderId="12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9" fontId="0" fillId="2" borderId="5" xfId="0" applyNumberFormat="1" applyFill="1" applyBorder="1"/>
    <xf numFmtId="0" fontId="0" fillId="3" borderId="16" xfId="0" applyFill="1" applyBorder="1"/>
    <xf numFmtId="9" fontId="0" fillId="3" borderId="17" xfId="0" applyNumberFormat="1" applyFill="1" applyBorder="1"/>
    <xf numFmtId="0" fontId="0" fillId="4" borderId="16" xfId="0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9" fontId="0" fillId="3" borderId="20" xfId="0" applyNumberFormat="1" applyFill="1" applyBorder="1" applyAlignment="1">
      <alignment horizontal="center"/>
    </xf>
    <xf numFmtId="9" fontId="0" fillId="3" borderId="21" xfId="0" applyNumberFormat="1" applyFill="1" applyBorder="1" applyAlignment="1">
      <alignment horizontal="center"/>
    </xf>
    <xf numFmtId="9" fontId="0" fillId="3" borderId="22" xfId="0" applyNumberFormat="1" applyFill="1" applyBorder="1" applyAlignment="1">
      <alignment horizontal="center"/>
    </xf>
    <xf numFmtId="0" fontId="0" fillId="2" borderId="8" xfId="0" applyFill="1" applyBorder="1"/>
    <xf numFmtId="10" fontId="0" fillId="3" borderId="13" xfId="0" applyNumberFormat="1" applyFill="1" applyBorder="1"/>
    <xf numFmtId="0" fontId="0" fillId="3" borderId="23" xfId="0" applyFill="1" applyBorder="1"/>
    <xf numFmtId="10" fontId="0" fillId="3" borderId="24" xfId="0" applyNumberFormat="1" applyFill="1" applyBorder="1"/>
    <xf numFmtId="0" fontId="0" fillId="4" borderId="23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26" xfId="0" applyFill="1" applyBorder="1" applyAlignment="1" applyProtection="1">
      <alignment horizontal="center"/>
      <protection locked="0"/>
    </xf>
    <xf numFmtId="10" fontId="0" fillId="3" borderId="17" xfId="0" applyNumberFormat="1" applyFill="1" applyBorder="1"/>
    <xf numFmtId="9" fontId="0" fillId="3" borderId="27" xfId="0" applyNumberFormat="1" applyFill="1" applyBorder="1" applyAlignment="1">
      <alignment horizontal="center"/>
    </xf>
    <xf numFmtId="9" fontId="0" fillId="3" borderId="28" xfId="0" applyNumberFormat="1" applyFill="1" applyBorder="1" applyAlignment="1">
      <alignment horizontal="center"/>
    </xf>
    <xf numFmtId="9" fontId="0" fillId="3" borderId="29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B389-1310-49AB-B125-E6AAA0F6E7AF}">
  <dimension ref="A1:N33"/>
  <sheetViews>
    <sheetView tabSelected="1" workbookViewId="0">
      <selection activeCell="G7" sqref="G7"/>
    </sheetView>
  </sheetViews>
  <sheetFormatPr baseColWidth="10" defaultRowHeight="14.4" x14ac:dyDescent="0.3"/>
  <cols>
    <col min="1" max="1" width="5.44140625" customWidth="1"/>
    <col min="2" max="2" width="5" customWidth="1"/>
    <col min="3" max="3" width="67.33203125" customWidth="1"/>
    <col min="4" max="4" width="6.6640625" customWidth="1"/>
    <col min="7" max="7" width="14" customWidth="1"/>
    <col min="8" max="8" width="8.109375" customWidth="1"/>
  </cols>
  <sheetData>
    <row r="1" spans="1:14" ht="15" thickBot="1" x14ac:dyDescent="0.3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</row>
    <row r="2" spans="1:14" ht="23.4" x14ac:dyDescent="0.3">
      <c r="A2" s="1"/>
      <c r="B2" s="49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1"/>
    </row>
    <row r="3" spans="1:14" ht="23.4" x14ac:dyDescent="0.3">
      <c r="A3" s="1"/>
      <c r="B3" s="3"/>
      <c r="C3" s="52" t="s">
        <v>1</v>
      </c>
      <c r="D3" s="52"/>
      <c r="E3" s="52"/>
      <c r="F3" s="52"/>
      <c r="G3" s="52"/>
      <c r="H3" s="52"/>
      <c r="I3" s="52"/>
      <c r="J3" s="52"/>
      <c r="K3" s="4"/>
      <c r="L3" s="4"/>
      <c r="M3" s="4"/>
      <c r="N3" s="5"/>
    </row>
    <row r="4" spans="1:14" ht="23.4" x14ac:dyDescent="0.3">
      <c r="A4" s="1"/>
      <c r="B4" s="3"/>
      <c r="C4" s="53"/>
      <c r="D4" s="53"/>
      <c r="E4" s="53"/>
      <c r="F4" s="53"/>
      <c r="G4" s="53"/>
      <c r="H4" s="53"/>
      <c r="I4" s="53"/>
      <c r="J4" s="53"/>
      <c r="K4" s="4"/>
      <c r="L4" s="4"/>
      <c r="M4" s="4"/>
      <c r="N4" s="5"/>
    </row>
    <row r="5" spans="1:14" x14ac:dyDescent="0.3">
      <c r="A5" s="1"/>
      <c r="B5" s="6"/>
      <c r="C5" s="7" t="s">
        <v>2</v>
      </c>
      <c r="D5" s="8"/>
      <c r="E5" s="9">
        <v>0</v>
      </c>
      <c r="F5" s="8"/>
      <c r="G5" s="1"/>
      <c r="H5" s="1"/>
      <c r="I5" s="1"/>
      <c r="J5" s="1"/>
      <c r="K5" s="1"/>
      <c r="L5" s="1"/>
      <c r="M5" s="1"/>
      <c r="N5" s="10"/>
    </row>
    <row r="6" spans="1:14" x14ac:dyDescent="0.3">
      <c r="A6" s="1"/>
      <c r="B6" s="6"/>
      <c r="C6" s="7" t="s">
        <v>3</v>
      </c>
      <c r="D6" s="8"/>
      <c r="E6" s="9">
        <v>0</v>
      </c>
      <c r="F6" s="8"/>
      <c r="G6" s="1"/>
      <c r="H6" s="1"/>
      <c r="I6" s="1"/>
      <c r="J6" s="1"/>
      <c r="K6" s="1"/>
      <c r="L6" s="1"/>
      <c r="M6" s="1"/>
      <c r="N6" s="10"/>
    </row>
    <row r="7" spans="1:14" x14ac:dyDescent="0.3">
      <c r="A7" s="1"/>
      <c r="B7" s="6"/>
      <c r="C7" s="7" t="s">
        <v>4</v>
      </c>
      <c r="D7" s="8"/>
      <c r="E7" s="9">
        <v>0</v>
      </c>
      <c r="F7" s="8"/>
      <c r="G7" s="1"/>
      <c r="H7" s="1"/>
      <c r="I7" s="1"/>
      <c r="J7" s="1"/>
      <c r="K7" s="1"/>
      <c r="L7" s="1"/>
      <c r="M7" s="1"/>
      <c r="N7" s="10"/>
    </row>
    <row r="8" spans="1:14" x14ac:dyDescent="0.3">
      <c r="A8" s="1"/>
      <c r="B8" s="6"/>
      <c r="C8" s="7" t="s">
        <v>5</v>
      </c>
      <c r="D8" s="8"/>
      <c r="E8" s="11">
        <f>+SUM(E5:E7)</f>
        <v>0</v>
      </c>
      <c r="F8" s="8"/>
      <c r="G8" s="1"/>
      <c r="H8" s="1"/>
      <c r="I8" s="1"/>
      <c r="J8" s="1"/>
      <c r="K8" s="1"/>
      <c r="L8" s="1"/>
      <c r="M8" s="1"/>
      <c r="N8" s="10"/>
    </row>
    <row r="9" spans="1:14" x14ac:dyDescent="0.3">
      <c r="A9" s="1"/>
      <c r="B9" s="6"/>
      <c r="C9" s="8"/>
      <c r="D9" s="8"/>
      <c r="E9" s="2"/>
      <c r="F9" s="8"/>
      <c r="G9" s="1"/>
      <c r="H9" s="1"/>
      <c r="I9" s="1"/>
      <c r="J9" s="1"/>
      <c r="K9" s="1"/>
      <c r="L9" s="1"/>
      <c r="M9" s="1"/>
      <c r="N9" s="10"/>
    </row>
    <row r="10" spans="1:14" x14ac:dyDescent="0.3">
      <c r="A10" s="1"/>
      <c r="B10" s="6"/>
      <c r="C10" s="7" t="s">
        <v>6</v>
      </c>
      <c r="D10" s="8"/>
      <c r="E10" s="12">
        <f>ROUND(E8/12,0)</f>
        <v>0</v>
      </c>
      <c r="F10" s="1"/>
      <c r="G10" s="1"/>
      <c r="H10" s="1"/>
      <c r="I10" s="1"/>
      <c r="J10" s="1"/>
      <c r="K10" s="1"/>
      <c r="L10" s="1"/>
      <c r="M10" s="1"/>
      <c r="N10" s="13"/>
    </row>
    <row r="11" spans="1:14" ht="15" thickBot="1" x14ac:dyDescent="0.35">
      <c r="A11" s="1"/>
      <c r="B11" s="14"/>
      <c r="C11" s="15"/>
      <c r="D11" s="15"/>
      <c r="E11" s="16"/>
      <c r="F11" s="17"/>
      <c r="G11" s="17"/>
      <c r="H11" s="17"/>
      <c r="I11" s="17"/>
      <c r="J11" s="17"/>
      <c r="K11" s="17"/>
      <c r="L11" s="17"/>
      <c r="M11" s="17"/>
      <c r="N11" s="18"/>
    </row>
    <row r="12" spans="1:14" ht="15" thickBot="1" x14ac:dyDescent="0.35">
      <c r="A12" s="1"/>
      <c r="B12" s="1"/>
      <c r="C12" s="1"/>
      <c r="D12" s="1"/>
      <c r="E12" s="2"/>
      <c r="F12" s="2"/>
      <c r="G12" s="1"/>
      <c r="H12" s="1"/>
      <c r="I12" s="1"/>
      <c r="J12" s="1"/>
      <c r="K12" s="1"/>
      <c r="L12" s="1"/>
      <c r="M12" s="1"/>
      <c r="N12" s="1"/>
    </row>
    <row r="13" spans="1:14" ht="21" x14ac:dyDescent="0.3">
      <c r="A13" s="1"/>
      <c r="B13" s="54" t="s">
        <v>7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6"/>
    </row>
    <row r="14" spans="1:14" x14ac:dyDescent="0.3">
      <c r="A14" s="1"/>
      <c r="B14" s="6"/>
      <c r="C14" s="1"/>
      <c r="D14" s="1"/>
      <c r="E14" s="2"/>
      <c r="F14" s="2"/>
      <c r="G14" s="1"/>
      <c r="H14" s="1"/>
      <c r="I14" s="1"/>
      <c r="J14" s="1"/>
      <c r="K14" s="1"/>
      <c r="L14" s="1"/>
      <c r="M14" s="1"/>
      <c r="N14" s="10"/>
    </row>
    <row r="15" spans="1:14" x14ac:dyDescent="0.3">
      <c r="A15" s="1"/>
      <c r="B15" s="6"/>
      <c r="C15" s="7" t="s">
        <v>8</v>
      </c>
      <c r="D15" s="8"/>
      <c r="E15" s="12">
        <f>ROUND(IF(E10*0.0125&lt;26,26,IF(E10*0.0125&gt;116,116,E10*0.0125))*20,0)/20</f>
        <v>26</v>
      </c>
      <c r="F15" s="1"/>
      <c r="G15" s="1"/>
      <c r="H15" s="1"/>
      <c r="I15" s="48" t="s">
        <v>9</v>
      </c>
      <c r="J15" s="48"/>
      <c r="K15" s="48"/>
      <c r="L15" s="48"/>
      <c r="M15" s="48"/>
      <c r="N15" s="10"/>
    </row>
    <row r="16" spans="1:14" x14ac:dyDescent="0.3">
      <c r="A16" s="1"/>
      <c r="B16" s="6"/>
      <c r="C16" s="1"/>
      <c r="D16" s="1"/>
      <c r="E16" s="2"/>
      <c r="F16" s="1"/>
      <c r="G16" s="1"/>
      <c r="H16" s="1"/>
      <c r="I16" s="19" t="s">
        <v>10</v>
      </c>
      <c r="J16" s="20" t="s">
        <v>11</v>
      </c>
      <c r="K16" s="20" t="s">
        <v>12</v>
      </c>
      <c r="L16" s="20" t="s">
        <v>13</v>
      </c>
      <c r="M16" s="21" t="s">
        <v>14</v>
      </c>
      <c r="N16" s="10"/>
    </row>
    <row r="17" spans="1:14" x14ac:dyDescent="0.3">
      <c r="A17" s="1"/>
      <c r="B17" s="6"/>
      <c r="C17" s="22" t="s">
        <v>15</v>
      </c>
      <c r="D17" s="1"/>
      <c r="E17" s="12">
        <f>MROUND(+E15*4*(I19+J19+K19+L19+M19),0.05)</f>
        <v>0</v>
      </c>
      <c r="F17" s="1"/>
      <c r="G17" s="23" t="s">
        <v>16</v>
      </c>
      <c r="H17" s="24">
        <v>0.75</v>
      </c>
      <c r="I17" s="25"/>
      <c r="J17" s="26"/>
      <c r="K17" s="26"/>
      <c r="L17" s="26"/>
      <c r="M17" s="27"/>
      <c r="N17" s="28"/>
    </row>
    <row r="18" spans="1:14" x14ac:dyDescent="0.3">
      <c r="A18" s="1"/>
      <c r="B18" s="6"/>
      <c r="C18" s="1"/>
      <c r="D18" s="1"/>
      <c r="E18" s="2"/>
      <c r="F18" s="1"/>
      <c r="G18" s="29" t="s">
        <v>17</v>
      </c>
      <c r="H18" s="30">
        <v>0.45</v>
      </c>
      <c r="I18" s="31"/>
      <c r="J18" s="32"/>
      <c r="K18" s="32"/>
      <c r="L18" s="32"/>
      <c r="M18" s="33"/>
      <c r="N18" s="10"/>
    </row>
    <row r="19" spans="1:14" x14ac:dyDescent="0.3">
      <c r="A19" s="1"/>
      <c r="B19" s="6"/>
      <c r="C19" s="22" t="s">
        <v>18</v>
      </c>
      <c r="D19" s="1"/>
      <c r="E19" s="12">
        <f>MROUND(+E15*4*(I19+J19+K19+L19+M19),0.05)+COUNTIF(I17:M17,"x")*5.65*4</f>
        <v>0</v>
      </c>
      <c r="F19" s="1"/>
      <c r="G19" s="1"/>
      <c r="H19" s="1"/>
      <c r="I19" s="34">
        <f>+IF(I17="x",IF(I18="x",1,0.75),IF(I18="x",0.45,0))</f>
        <v>0</v>
      </c>
      <c r="J19" s="35">
        <f>+IF(J17="x",IF(J18="x",1,0.75),IF(J18="x",0.45,0))</f>
        <v>0</v>
      </c>
      <c r="K19" s="35">
        <f>+IF(K17="x",IF(K18="x",1,0.75),IF(K18="x",0.45,0))</f>
        <v>0</v>
      </c>
      <c r="L19" s="35">
        <f>+IF(L17="x",IF(L18="x",1,0.75),IF(L18="x",0.45,0))</f>
        <v>0</v>
      </c>
      <c r="M19" s="36">
        <f>+IF(M17="x",IF(M18="x",1,0.75),IF(M18="x",0.45,0))</f>
        <v>0</v>
      </c>
      <c r="N19" s="10"/>
    </row>
    <row r="20" spans="1:14" x14ac:dyDescent="0.3">
      <c r="A20" s="1"/>
      <c r="B20" s="6"/>
      <c r="C20" s="1"/>
      <c r="D20" s="1"/>
      <c r="E20" s="2"/>
      <c r="F20" s="1"/>
      <c r="G20" s="1"/>
      <c r="H20" s="1"/>
      <c r="I20" s="1"/>
      <c r="J20" s="1"/>
      <c r="K20" s="1"/>
      <c r="L20" s="1"/>
      <c r="M20" s="1"/>
      <c r="N20" s="10"/>
    </row>
    <row r="21" spans="1:14" ht="15" thickBot="1" x14ac:dyDescent="0.35">
      <c r="A21" s="1"/>
      <c r="B21" s="14"/>
      <c r="C21" s="17"/>
      <c r="D21" s="17"/>
      <c r="E21" s="16"/>
      <c r="F21" s="17"/>
      <c r="G21" s="17"/>
      <c r="H21" s="17"/>
      <c r="I21" s="17"/>
      <c r="J21" s="17"/>
      <c r="K21" s="17"/>
      <c r="L21" s="17"/>
      <c r="M21" s="17"/>
      <c r="N21" s="37"/>
    </row>
    <row r="22" spans="1:14" ht="15" thickBot="1" x14ac:dyDescent="0.35">
      <c r="A22" s="1"/>
      <c r="B22" s="1"/>
      <c r="C22" s="1"/>
      <c r="D22" s="1"/>
      <c r="E22" s="2"/>
      <c r="F22" s="2"/>
      <c r="G22" s="1"/>
      <c r="H22" s="1"/>
      <c r="I22" s="1"/>
      <c r="J22" s="1"/>
      <c r="K22" s="1"/>
      <c r="L22" s="1"/>
      <c r="M22" s="1"/>
      <c r="N22" s="1"/>
    </row>
    <row r="23" spans="1:14" ht="21" x14ac:dyDescent="0.3">
      <c r="A23" s="1"/>
      <c r="B23" s="54" t="s">
        <v>19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6"/>
    </row>
    <row r="24" spans="1:14" x14ac:dyDescent="0.3">
      <c r="A24" s="1"/>
      <c r="B24" s="6"/>
      <c r="C24" s="1"/>
      <c r="D24" s="1"/>
      <c r="E24" s="2"/>
      <c r="F24" s="1"/>
      <c r="G24" s="1"/>
      <c r="H24" s="1"/>
      <c r="I24" s="1"/>
      <c r="J24" s="1"/>
      <c r="K24" s="1"/>
      <c r="L24" s="1"/>
      <c r="M24" s="1"/>
      <c r="N24" s="10"/>
    </row>
    <row r="25" spans="1:14" x14ac:dyDescent="0.3">
      <c r="A25" s="1"/>
      <c r="B25" s="6"/>
      <c r="C25" s="7" t="s">
        <v>20</v>
      </c>
      <c r="D25" s="8"/>
      <c r="E25" s="12">
        <f>ROUND(IF(E10*0.009&lt;22,22,IF(E10*0.009&gt;82,82,E10*0.009))*20,0)/20</f>
        <v>22</v>
      </c>
      <c r="F25" s="1"/>
      <c r="G25" s="1"/>
      <c r="H25" s="1"/>
      <c r="I25" s="48" t="s">
        <v>21</v>
      </c>
      <c r="J25" s="48"/>
      <c r="K25" s="48"/>
      <c r="L25" s="48"/>
      <c r="M25" s="48"/>
      <c r="N25" s="10"/>
    </row>
    <row r="26" spans="1:14" x14ac:dyDescent="0.3">
      <c r="A26" s="1"/>
      <c r="B26" s="6"/>
      <c r="C26" s="1"/>
      <c r="D26" s="1"/>
      <c r="E26" s="2"/>
      <c r="F26" s="1"/>
      <c r="G26" s="1"/>
      <c r="H26" s="1"/>
      <c r="I26" s="19" t="s">
        <v>10</v>
      </c>
      <c r="J26" s="20" t="s">
        <v>11</v>
      </c>
      <c r="K26" s="20" t="s">
        <v>12</v>
      </c>
      <c r="L26" s="20" t="s">
        <v>13</v>
      </c>
      <c r="M26" s="21" t="s">
        <v>14</v>
      </c>
      <c r="N26" s="10"/>
    </row>
    <row r="27" spans="1:14" x14ac:dyDescent="0.3">
      <c r="A27" s="1"/>
      <c r="B27" s="6"/>
      <c r="C27" s="22" t="s">
        <v>22</v>
      </c>
      <c r="D27" s="1"/>
      <c r="E27" s="12">
        <f>MROUND(+E25*4*(I32+J32+K32+L32+M32),0.05)+COUNTIF(I29:M29,"x")*6.8*4</f>
        <v>0</v>
      </c>
      <c r="F27" s="1"/>
      <c r="G27" s="23" t="s">
        <v>23</v>
      </c>
      <c r="H27" s="38">
        <v>0.125</v>
      </c>
      <c r="I27" s="25"/>
      <c r="J27" s="26"/>
      <c r="K27" s="26"/>
      <c r="L27" s="26"/>
      <c r="M27" s="27"/>
      <c r="N27" s="10"/>
    </row>
    <row r="28" spans="1:14" x14ac:dyDescent="0.3">
      <c r="A28" s="1"/>
      <c r="B28" s="6"/>
      <c r="C28" s="1"/>
      <c r="D28" s="1"/>
      <c r="E28" s="2"/>
      <c r="F28" s="1"/>
      <c r="G28" s="39" t="s">
        <v>24</v>
      </c>
      <c r="H28" s="40">
        <v>0.32500000000000001</v>
      </c>
      <c r="I28" s="41"/>
      <c r="J28" s="42"/>
      <c r="K28" s="42"/>
      <c r="L28" s="42"/>
      <c r="M28" s="43"/>
      <c r="N28" s="10"/>
    </row>
    <row r="29" spans="1:14" x14ac:dyDescent="0.3">
      <c r="A29" s="1"/>
      <c r="B29" s="6"/>
      <c r="C29" s="22" t="s">
        <v>25</v>
      </c>
      <c r="D29" s="1"/>
      <c r="E29" s="12">
        <f>MROUND(+E25*4*(I32+J32+K32+L32+M32),0.05)+COUNTIF(I29:M29,"x")*8.1*4</f>
        <v>0</v>
      </c>
      <c r="F29" s="1"/>
      <c r="G29" s="39" t="s">
        <v>26</v>
      </c>
      <c r="H29" s="40">
        <v>0.25</v>
      </c>
      <c r="I29" s="41"/>
      <c r="J29" s="42"/>
      <c r="K29" s="42"/>
      <c r="L29" s="42"/>
      <c r="M29" s="43"/>
      <c r="N29" s="10"/>
    </row>
    <row r="30" spans="1:14" x14ac:dyDescent="0.3">
      <c r="A30" s="1"/>
      <c r="B30" s="6"/>
      <c r="C30" s="1"/>
      <c r="D30" s="1"/>
      <c r="E30" s="2"/>
      <c r="F30" s="1"/>
      <c r="G30" s="39" t="s">
        <v>27</v>
      </c>
      <c r="H30" s="40">
        <v>0.15</v>
      </c>
      <c r="I30" s="41"/>
      <c r="J30" s="42"/>
      <c r="K30" s="42"/>
      <c r="L30" s="42"/>
      <c r="M30" s="43"/>
      <c r="N30" s="10"/>
    </row>
    <row r="31" spans="1:14" x14ac:dyDescent="0.3">
      <c r="A31" s="1"/>
      <c r="B31" s="6"/>
      <c r="C31" s="1"/>
      <c r="D31" s="1"/>
      <c r="E31" s="2"/>
      <c r="F31" s="1"/>
      <c r="G31" s="29" t="s">
        <v>28</v>
      </c>
      <c r="H31" s="44">
        <v>0.35</v>
      </c>
      <c r="I31" s="31"/>
      <c r="J31" s="32"/>
      <c r="K31" s="32"/>
      <c r="L31" s="32"/>
      <c r="M31" s="33"/>
      <c r="N31" s="10"/>
    </row>
    <row r="32" spans="1:14" x14ac:dyDescent="0.3">
      <c r="A32" s="1"/>
      <c r="B32" s="6"/>
      <c r="C32" s="1"/>
      <c r="D32" s="1"/>
      <c r="E32" s="2"/>
      <c r="F32" s="1"/>
      <c r="G32" s="1"/>
      <c r="H32" s="1"/>
      <c r="I32" s="45">
        <f>IF(IF(I27="x",0.125)+IF(I28="x",0.325)+IF(I29="x",0.25)+IF(I30="x",0.15)+IF(I31="x",0.35)&gt;1,1,IF(I27="x",0.125)+IF(I28="x",0.325)+IF(I29="x",0.25)+IF(I30="x",0.15)+IF(I31="x",0.35))</f>
        <v>0</v>
      </c>
      <c r="J32" s="46">
        <f t="shared" ref="J32:M32" si="0">IF(IF(J27="x",0.125)+IF(J28="x",0.325)+IF(J29="x",0.25)+IF(J30="x",0.15)+IF(J31="x",0.35)&gt;1,1,IF(J27="x",0.125)+IF(J28="x",0.325)+IF(J29="x",0.25)+IF(J30="x",0.15)+IF(J31="x",0.35))</f>
        <v>0</v>
      </c>
      <c r="K32" s="46">
        <f t="shared" si="0"/>
        <v>0</v>
      </c>
      <c r="L32" s="46">
        <f t="shared" si="0"/>
        <v>0</v>
      </c>
      <c r="M32" s="47">
        <f t="shared" si="0"/>
        <v>0</v>
      </c>
      <c r="N32" s="10"/>
    </row>
    <row r="33" spans="1:14" ht="15" thickBot="1" x14ac:dyDescent="0.35">
      <c r="A33" s="1"/>
      <c r="B33" s="14"/>
      <c r="C33" s="17"/>
      <c r="D33" s="17"/>
      <c r="E33" s="16"/>
      <c r="F33" s="17"/>
      <c r="G33" s="17"/>
      <c r="H33" s="17"/>
      <c r="I33" s="17"/>
      <c r="J33" s="17"/>
      <c r="K33" s="17"/>
      <c r="L33" s="17"/>
      <c r="M33" s="17"/>
      <c r="N33" s="37"/>
    </row>
  </sheetData>
  <mergeCells count="7">
    <mergeCell ref="I25:M25"/>
    <mergeCell ref="B2:N2"/>
    <mergeCell ref="C3:J3"/>
    <mergeCell ref="C4:J4"/>
    <mergeCell ref="B13:N13"/>
    <mergeCell ref="I15:M15"/>
    <mergeCell ref="B23:N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Spanghero</dc:creator>
  <cp:lastModifiedBy>Fondation Piccolino</cp:lastModifiedBy>
  <dcterms:created xsi:type="dcterms:W3CDTF">2026-03-12T11:41:53Z</dcterms:created>
  <dcterms:modified xsi:type="dcterms:W3CDTF">2026-03-12T12:31:14Z</dcterms:modified>
</cp:coreProperties>
</file>